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rone.bramy.MAIRIEEYSINES\Downloads\"/>
    </mc:Choice>
  </mc:AlternateContent>
  <xr:revisionPtr revIDLastSave="0" documentId="13_ncr:1_{FF3B426F-2FDE-46BF-9CBB-34046D48B156}" xr6:coauthVersionLast="47" xr6:coauthVersionMax="47" xr10:uidLastSave="{00000000-0000-0000-0000-000000000000}"/>
  <bookViews>
    <workbookView xWindow="-98" yWindow="-98" windowWidth="28996" windowHeight="15675" firstSheet="13" activeTab="17" xr2:uid="{7055FEDA-D338-412E-8E56-DDB7EA24AECC}"/>
  </bookViews>
  <sheets>
    <sheet name="BOURDIEU DE FERRON" sheetId="2" r:id="rId1"/>
    <sheet name="CRECHE VIGEAN 2021" sheetId="11" r:id="rId2"/>
    <sheet name="TERRAIN SYNTHETIQUE" sheetId="10" r:id="rId3"/>
    <sheet name="VEGETALISATION CIMETIERE" sheetId="12" r:id="rId4"/>
    <sheet name="PARCELLES CARES" sheetId="13" r:id="rId5"/>
    <sheet name="CENTRE LOISIRS PINSAN" sheetId="3" r:id="rId6"/>
    <sheet name="CRECHE FORET" sheetId="9" r:id="rId7"/>
    <sheet name="PLANTATIONS ARBRES 2022" sheetId="14" r:id="rId8"/>
    <sheet name="RESEAU DE CHALEUR" sheetId="1" r:id="rId9"/>
    <sheet name="CITY STADE" sheetId="8" r:id="rId10"/>
    <sheet name="PLANTATIONS ARBRES 2023" sheetId="15" r:id="rId11"/>
    <sheet name="STADE RUGBY" sheetId="4" r:id="rId12"/>
    <sheet name="CLOTURES CRECHES" sheetId="6" r:id="rId13"/>
    <sheet name="CRECHE VIGEAN 2024" sheetId="7" r:id="rId14"/>
    <sheet name="JARDINS FAMILIAUX" sheetId="16" r:id="rId15"/>
    <sheet name="CONCESSIONS" sheetId="20" r:id="rId16"/>
    <sheet name="SPORT DE SABLE" sheetId="5" r:id="rId17"/>
    <sheet name="MAISON DES GENERATIONS" sheetId="17" r:id="rId18"/>
    <sheet name="CRECHE FAMILIALE" sheetId="18" r:id="rId19"/>
    <sheet name="CRECHE MIGRON" sheetId="19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7" l="1"/>
  <c r="F9" i="20"/>
  <c r="C12" i="20"/>
  <c r="F10" i="20"/>
  <c r="F12" i="20" s="1"/>
  <c r="F10" i="16" l="1"/>
  <c r="C9" i="7"/>
  <c r="C13" i="19"/>
  <c r="F10" i="19"/>
  <c r="C13" i="18"/>
  <c r="F10" i="18" s="1"/>
  <c r="F11" i="18" s="1"/>
  <c r="C14" i="17"/>
  <c r="C12" i="16"/>
  <c r="C13" i="15"/>
  <c r="F10" i="15" s="1"/>
  <c r="C13" i="14"/>
  <c r="C13" i="13"/>
  <c r="F10" i="13" s="1"/>
  <c r="C13" i="12"/>
  <c r="F11" i="19" l="1"/>
  <c r="F13" i="19" s="1"/>
  <c r="F13" i="18"/>
  <c r="F14" i="17"/>
  <c r="F12" i="16"/>
  <c r="F11" i="15"/>
  <c r="F13" i="15" s="1"/>
  <c r="F11" i="14"/>
  <c r="F13" i="14" s="1"/>
  <c r="F10" i="14"/>
  <c r="F11" i="13"/>
  <c r="F13" i="13" s="1"/>
  <c r="F10" i="12"/>
  <c r="F11" i="4"/>
  <c r="F11" i="11"/>
  <c r="C13" i="11"/>
  <c r="F11" i="10"/>
  <c r="C13" i="10"/>
  <c r="F11" i="9"/>
  <c r="C13" i="9"/>
  <c r="F13" i="8"/>
  <c r="F15" i="8" s="1"/>
  <c r="F12" i="8"/>
  <c r="C15" i="8"/>
  <c r="F11" i="12" l="1"/>
  <c r="F13" i="12" s="1"/>
  <c r="F10" i="11"/>
  <c r="F10" i="10"/>
  <c r="F10" i="9"/>
  <c r="C13" i="7"/>
  <c r="C14" i="6"/>
  <c r="C13" i="5"/>
  <c r="F13" i="11" l="1"/>
  <c r="F13" i="10"/>
  <c r="F13" i="9"/>
  <c r="F10" i="7"/>
  <c r="F11" i="7" s="1"/>
  <c r="F11" i="6"/>
  <c r="F10" i="5"/>
  <c r="F11" i="5" s="1"/>
  <c r="C14" i="3"/>
  <c r="F11" i="3" l="1"/>
  <c r="F12" i="3" s="1"/>
  <c r="F13" i="7"/>
  <c r="F12" i="6"/>
  <c r="F14" i="6" s="1"/>
  <c r="F13" i="5"/>
  <c r="C13" i="4"/>
  <c r="F10" i="4" s="1"/>
  <c r="C14" i="1"/>
  <c r="F11" i="1" s="1"/>
  <c r="F14" i="3" l="1"/>
  <c r="F13" i="4"/>
  <c r="F12" i="1"/>
  <c r="F14" i="1" l="1"/>
  <c r="C14" i="2"/>
  <c r="F11" i="2" s="1"/>
  <c r="F12" i="2" l="1"/>
  <c r="F14" i="2" s="1"/>
</calcChain>
</file>

<file path=xl/sharedStrings.xml><?xml version="1.0" encoding="utf-8"?>
<sst xmlns="http://schemas.openxmlformats.org/spreadsheetml/2006/main" count="214" uniqueCount="56">
  <si>
    <t>Autofinancement EYSINES</t>
  </si>
  <si>
    <t>Maitrise d'œuvre</t>
  </si>
  <si>
    <t>FCTVA</t>
  </si>
  <si>
    <t>Travaux</t>
  </si>
  <si>
    <t>TOTAL RECETTES</t>
  </si>
  <si>
    <t>RECETTES PREVISIONNELLES</t>
  </si>
  <si>
    <t>DEPENSES PREVISIONNELLES</t>
  </si>
  <si>
    <t>Etat/Fonds de soutien à l'investissement</t>
  </si>
  <si>
    <t>Subventions accordées</t>
  </si>
  <si>
    <t>ADEME</t>
  </si>
  <si>
    <t>CAF</t>
  </si>
  <si>
    <t>Maitrise d'œuvre, SPS, bureau de contrôle, géomètre …</t>
  </si>
  <si>
    <t>Aléas et révisions de prix</t>
  </si>
  <si>
    <t>Etudes</t>
  </si>
  <si>
    <t>Révisions de prix</t>
  </si>
  <si>
    <t>FONDS VERT</t>
  </si>
  <si>
    <t>Révisions prix</t>
  </si>
  <si>
    <t>AGENCE NATIONALE DU SPORT</t>
  </si>
  <si>
    <t>TOTAL DEPENSES TTC</t>
  </si>
  <si>
    <t>Travaux Crèche du Bourg</t>
  </si>
  <si>
    <t>Travaux Crèche Migron</t>
  </si>
  <si>
    <t>CAF Crèche du Bourg</t>
  </si>
  <si>
    <t>CAF Crèche Migron</t>
  </si>
  <si>
    <t xml:space="preserve">CAF </t>
  </si>
  <si>
    <t xml:space="preserve">Travaux </t>
  </si>
  <si>
    <t>BORDEAUX METROPOLE</t>
  </si>
  <si>
    <t>GIRONDE HABITAT</t>
  </si>
  <si>
    <t>DEPARTEMENT</t>
  </si>
  <si>
    <t>OPERATION AMENAGEMENT DE LA CRECHE DU VIGEAN
2021</t>
  </si>
  <si>
    <t>OPERATION AMENAGEMENT DE LA CRECHE DU VIGEAN
2024</t>
  </si>
  <si>
    <t>OPERATION CREATION D'UN ESPACE MUTUALISE D'ACTIVITES DE LOISIRS ARTISTIQUES - BOURDIEU DE FERRON
2020-2024</t>
  </si>
  <si>
    <t>OPERATION CREATION D'UN RESEAU DE CHALEUR ET REMANIEMENT DU PARKING RUES GABRIEL MOUSSA ET JEAN ZAY
2022-2024</t>
  </si>
  <si>
    <t>OPERATION EXTENSION DE LA CRECHE DE LA FORET
2022</t>
  </si>
  <si>
    <t>OPERATION CREATION D'UN CITY STADE AUX COTTAGES
2023</t>
  </si>
  <si>
    <t>OPERATION TRAVAUX DE REMISE AUX NORMES DES CLOTURES DES CRECHES
2024</t>
  </si>
  <si>
    <t>DEPARTEMENT (salle de boxe)</t>
  </si>
  <si>
    <t>OPERATION AMENAGEMENT D'UN ESPACE D'ACTIVITES ET DE LOISIRS SPORTIFS DU PINSAN
2021-2024</t>
  </si>
  <si>
    <t>OPERATION CREATION D'UN ECLAIRAGE LED STADE EDOUARD MARTIN
2024</t>
  </si>
  <si>
    <t>OPERATION REHABILITATION DU TERRAIN SYNTHETIQUE DE FOOTBALL DU PINSAN
2021</t>
  </si>
  <si>
    <t>OPERATION VEGETALISATION CIMETIERE DU BOURG
2021-2022</t>
  </si>
  <si>
    <t>Bordeaux Metropole</t>
  </si>
  <si>
    <t>OPERATION ACQUISITIONS FONCIERES DE PARCELLES ZAC CARES CANTINOLLE
2021-2022</t>
  </si>
  <si>
    <t>Acquisitions</t>
  </si>
  <si>
    <t>OPERATION PLANTATIONS 1 MILLION ARBRES
2022</t>
  </si>
  <si>
    <t>Plantations</t>
  </si>
  <si>
    <t>OPERATION PLANTATIONS 1 MILLION ARBRES
2023</t>
  </si>
  <si>
    <t>OPERATION ACQUISITION JARDINS FAMILIAUX
2024</t>
  </si>
  <si>
    <t>Acquisition terrains</t>
  </si>
  <si>
    <t>OPERATION MAISON DES GENERATIONS
2024 - 2027</t>
  </si>
  <si>
    <t>OPERATION ACQUISITION VEHICULE CRECHE FAMILIALE
2025</t>
  </si>
  <si>
    <t>Acquisition</t>
  </si>
  <si>
    <t>OPERATION TRAVAUX CRECHE MIGRON
2025</t>
  </si>
  <si>
    <t>OPERATION CREATION D'UN ESPACE DE SPORT DE SABLE
2025</t>
  </si>
  <si>
    <t>OPERATION REPRISE DE CONCESSIONS CIMETIERE DU BOURG
2024</t>
  </si>
  <si>
    <t>Préfecture - Fonds vert</t>
  </si>
  <si>
    <t>Département / ADEME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</si>
</sst>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5" xfId="0" applyBorder="1"/>
    <xf numFmtId="0" fontId="2" fillId="0" borderId="0" xfId="0" applyFont="1"/>
    <xf numFmtId="4" fontId="2" fillId="0" borderId="6" xfId="0" applyNumberFormat="1" applyFont="1" applyBorder="1"/>
    <xf numFmtId="4" fontId="2" fillId="0" borderId="7" xfId="0" applyNumberFormat="1" applyFont="1" applyBorder="1"/>
    <xf numFmtId="0" fontId="3" fillId="0" borderId="0" xfId="0" applyFont="1"/>
    <xf numFmtId="0" fontId="2" fillId="0" borderId="10" xfId="0" applyFont="1" applyBorder="1"/>
    <xf numFmtId="0" fontId="5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4" fontId="4" fillId="0" borderId="11" xfId="0" applyNumberFormat="1" applyFont="1" applyBorder="1"/>
    <xf numFmtId="0" fontId="7" fillId="0" borderId="0" xfId="0" applyFont="1"/>
    <xf numFmtId="0" fontId="8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4" fontId="9" fillId="0" borderId="0" xfId="0" applyNumberFormat="1" applyFont="1"/>
    <xf numFmtId="4" fontId="9" fillId="0" borderId="7" xfId="0" applyNumberFormat="1" applyFont="1" applyBorder="1"/>
    <xf numFmtId="0" fontId="11" fillId="0" borderId="0" xfId="0" applyFont="1" applyAlignment="1">
      <alignment horizontal="left"/>
    </xf>
    <xf numFmtId="4" fontId="11" fillId="0" borderId="7" xfId="0" applyNumberFormat="1" applyFont="1" applyBorder="1" applyAlignment="1">
      <alignment horizontal="right"/>
    </xf>
    <xf numFmtId="4" fontId="9" fillId="0" borderId="7" xfId="0" applyNumberFormat="1" applyFont="1" applyBorder="1" applyAlignment="1">
      <alignment horizontal="right"/>
    </xf>
    <xf numFmtId="4" fontId="10" fillId="2" borderId="4" xfId="0" applyNumberFormat="1" applyFont="1" applyFill="1" applyBorder="1"/>
    <xf numFmtId="44" fontId="0" fillId="0" borderId="0" xfId="1" applyFont="1"/>
    <xf numFmtId="4" fontId="9" fillId="0" borderId="7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1" fillId="0" borderId="0" xfId="0" applyFont="1" applyAlignment="1">
      <alignment horizontal="left" vertical="center"/>
    </xf>
    <xf numFmtId="4" fontId="9" fillId="0" borderId="7" xfId="0" applyNumberFormat="1" applyFont="1" applyBorder="1" applyAlignment="1">
      <alignment horizontal="right" vertical="center"/>
    </xf>
    <xf numFmtId="0" fontId="0" fillId="0" borderId="18" xfId="0" applyBorder="1"/>
    <xf numFmtId="0" fontId="2" fillId="0" borderId="19" xfId="0" applyFont="1" applyBorder="1"/>
    <xf numFmtId="0" fontId="3" fillId="0" borderId="10" xfId="0" applyFont="1" applyBorder="1"/>
    <xf numFmtId="0" fontId="0" fillId="0" borderId="8" xfId="0" applyBorder="1"/>
    <xf numFmtId="0" fontId="3" fillId="0" borderId="9" xfId="0" applyFont="1" applyBorder="1"/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0" fillId="0" borderId="5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10" fillId="2" borderId="4" xfId="0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right"/>
    </xf>
    <xf numFmtId="0" fontId="10" fillId="2" borderId="3" xfId="0" applyFont="1" applyFill="1" applyBorder="1" applyAlignment="1">
      <alignment horizontal="right"/>
    </xf>
    <xf numFmtId="0" fontId="6" fillId="0" borderId="12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28704-9400-49A2-B4E6-840CD707CAC2}">
  <sheetPr>
    <pageSetUpPr fitToPage="1"/>
  </sheetPr>
  <dimension ref="A2:F15"/>
  <sheetViews>
    <sheetView workbookViewId="0">
      <selection activeCell="L9" sqref="L9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45" t="s">
        <v>30</v>
      </c>
      <c r="C3" s="46"/>
      <c r="D3" s="47"/>
    </row>
    <row r="4" spans="1:6" ht="42" customHeight="1" thickBot="1" x14ac:dyDescent="0.5">
      <c r="B4" s="48"/>
      <c r="C4" s="49"/>
      <c r="D4" s="50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25"/>
      <c r="B8" s="26"/>
      <c r="C8" s="3"/>
      <c r="D8" s="16" t="s">
        <v>8</v>
      </c>
      <c r="E8" s="16"/>
      <c r="F8" s="17"/>
    </row>
    <row r="9" spans="1:6" ht="45" customHeight="1" x14ac:dyDescent="0.45">
      <c r="A9" s="40" t="s">
        <v>11</v>
      </c>
      <c r="B9" s="41"/>
      <c r="C9" s="21">
        <v>331396</v>
      </c>
      <c r="D9" s="22" t="s">
        <v>7</v>
      </c>
      <c r="E9" s="23"/>
      <c r="F9" s="24">
        <v>415930</v>
      </c>
    </row>
    <row r="10" spans="1:6" x14ac:dyDescent="0.45">
      <c r="A10" s="1" t="s">
        <v>3</v>
      </c>
      <c r="B10" s="6"/>
      <c r="C10" s="15">
        <v>4119839.83</v>
      </c>
      <c r="D10" t="s">
        <v>10</v>
      </c>
      <c r="E10" s="16"/>
      <c r="F10" s="18">
        <v>300000</v>
      </c>
    </row>
    <row r="11" spans="1:6" x14ac:dyDescent="0.45">
      <c r="A11" s="1" t="s">
        <v>12</v>
      </c>
      <c r="B11" s="6"/>
      <c r="C11" s="15">
        <v>260873.05</v>
      </c>
      <c r="D11" s="1" t="s">
        <v>2</v>
      </c>
      <c r="E11" s="16"/>
      <c r="F11" s="18">
        <f>C14*16.404/100</f>
        <v>772974.34067519987</v>
      </c>
    </row>
    <row r="12" spans="1:6" x14ac:dyDescent="0.45">
      <c r="A12" s="1"/>
      <c r="B12" s="27"/>
      <c r="C12" s="4"/>
      <c r="D12" s="1" t="s">
        <v>0</v>
      </c>
      <c r="E12" s="16"/>
      <c r="F12" s="18">
        <f>C14-F9-F11-F10</f>
        <v>3223204.5393248</v>
      </c>
    </row>
    <row r="13" spans="1:6" x14ac:dyDescent="0.45">
      <c r="A13" s="28"/>
      <c r="B13" s="29"/>
      <c r="C13" s="4"/>
      <c r="D13" s="16"/>
      <c r="E13" s="16"/>
      <c r="F13" s="18"/>
    </row>
    <row r="14" spans="1:6" ht="15.75" x14ac:dyDescent="0.5">
      <c r="A14" s="42" t="s">
        <v>18</v>
      </c>
      <c r="B14" s="42"/>
      <c r="C14" s="19">
        <f>SUM(C9:C13)</f>
        <v>4712108.88</v>
      </c>
      <c r="D14" s="43" t="s">
        <v>4</v>
      </c>
      <c r="E14" s="44"/>
      <c r="F14" s="19">
        <f>SUM(F8:F13)</f>
        <v>4712108.88</v>
      </c>
    </row>
    <row r="15" spans="1:6" x14ac:dyDescent="0.45">
      <c r="D15" s="7"/>
      <c r="E15" s="8"/>
      <c r="F15" s="9"/>
    </row>
  </sheetData>
  <mergeCells count="6">
    <mergeCell ref="B3:D4"/>
    <mergeCell ref="A7:C7"/>
    <mergeCell ref="D7:F7"/>
    <mergeCell ref="A14:B14"/>
    <mergeCell ref="D14:E14"/>
    <mergeCell ref="A9:B9"/>
  </mergeCells>
  <pageMargins left="0.7" right="0.7" top="0.75" bottom="0.75" header="0.3" footer="0.3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F43D9-7533-4C7B-8CCE-E7A76E075EDE}">
  <sheetPr>
    <pageSetUpPr fitToPage="1"/>
  </sheetPr>
  <dimension ref="A2:F17"/>
  <sheetViews>
    <sheetView workbookViewId="0">
      <selection activeCell="B5" sqref="B5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33</v>
      </c>
      <c r="C3" s="31"/>
      <c r="D3" s="32"/>
    </row>
    <row r="4" spans="1:6" ht="23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24</v>
      </c>
      <c r="B9" s="41"/>
      <c r="C9" s="21">
        <v>78480</v>
      </c>
      <c r="D9" s="22" t="s">
        <v>17</v>
      </c>
      <c r="E9" s="16"/>
      <c r="F9" s="24">
        <v>18520</v>
      </c>
    </row>
    <row r="10" spans="1:6" x14ac:dyDescent="0.45">
      <c r="A10" s="1"/>
      <c r="B10" s="2"/>
      <c r="C10" s="15"/>
      <c r="D10" s="22" t="s">
        <v>25</v>
      </c>
      <c r="E10" s="16"/>
      <c r="F10" s="18">
        <v>12192</v>
      </c>
    </row>
    <row r="11" spans="1:6" x14ac:dyDescent="0.45">
      <c r="A11" s="1"/>
      <c r="B11" s="2"/>
      <c r="C11" s="15"/>
      <c r="D11" s="22" t="s">
        <v>26</v>
      </c>
      <c r="E11" s="16"/>
      <c r="F11" s="18">
        <v>21608</v>
      </c>
    </row>
    <row r="12" spans="1:6" x14ac:dyDescent="0.45">
      <c r="A12" s="1"/>
      <c r="B12" s="2"/>
      <c r="C12" s="15"/>
      <c r="D12" s="1" t="s">
        <v>2</v>
      </c>
      <c r="E12" s="16"/>
      <c r="F12" s="18">
        <f>C15*16.404/100</f>
        <v>12873.859199999999</v>
      </c>
    </row>
    <row r="13" spans="1:6" x14ac:dyDescent="0.45">
      <c r="A13" s="1"/>
      <c r="B13" s="5"/>
      <c r="C13" s="4"/>
      <c r="D13" s="1" t="s">
        <v>0</v>
      </c>
      <c r="E13" s="16"/>
      <c r="F13" s="18">
        <f>C15-F9-F12-F10-F11</f>
        <v>13286.140800000001</v>
      </c>
    </row>
    <row r="14" spans="1:6" x14ac:dyDescent="0.45">
      <c r="A14" s="1"/>
      <c r="B14" s="5"/>
      <c r="C14" s="4"/>
      <c r="D14" s="16"/>
      <c r="E14" s="16"/>
      <c r="F14" s="18"/>
    </row>
    <row r="15" spans="1:6" ht="15.75" x14ac:dyDescent="0.5">
      <c r="A15" s="42" t="s">
        <v>18</v>
      </c>
      <c r="B15" s="42"/>
      <c r="C15" s="19">
        <f>SUM(C9:C14)</f>
        <v>78480</v>
      </c>
      <c r="D15" s="43" t="s">
        <v>4</v>
      </c>
      <c r="E15" s="44"/>
      <c r="F15" s="19">
        <f>SUM(F8:F14)</f>
        <v>78480</v>
      </c>
    </row>
    <row r="16" spans="1:6" x14ac:dyDescent="0.45">
      <c r="D16" s="7"/>
      <c r="E16" s="8"/>
      <c r="F16" s="9"/>
    </row>
    <row r="17" spans="3:3" x14ac:dyDescent="0.45">
      <c r="C17" s="20"/>
    </row>
  </sheetData>
  <mergeCells count="6">
    <mergeCell ref="B3:D4"/>
    <mergeCell ref="A7:C7"/>
    <mergeCell ref="D7:F7"/>
    <mergeCell ref="A9:B9"/>
    <mergeCell ref="A15:B15"/>
    <mergeCell ref="D15:E15"/>
  </mergeCells>
  <pageMargins left="0.7" right="0.7" top="0.75" bottom="0.75" header="0.3" footer="0.3"/>
  <pageSetup paperSize="9" scale="8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1AC70-8C20-4361-B2E2-D776573F9E7E}">
  <sheetPr>
    <pageSetUpPr fitToPage="1"/>
  </sheetPr>
  <dimension ref="A2:F15"/>
  <sheetViews>
    <sheetView workbookViewId="0">
      <selection activeCell="J9" sqref="J9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45</v>
      </c>
      <c r="C3" s="31"/>
      <c r="D3" s="32"/>
    </row>
    <row r="4" spans="1:6" ht="44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44</v>
      </c>
      <c r="B9" s="41"/>
      <c r="C9" s="21">
        <v>56300.87</v>
      </c>
      <c r="D9" s="22" t="s">
        <v>40</v>
      </c>
      <c r="E9" s="16"/>
      <c r="F9" s="24">
        <v>28150.44</v>
      </c>
    </row>
    <row r="10" spans="1:6" x14ac:dyDescent="0.45">
      <c r="A10" s="1"/>
      <c r="B10" s="2"/>
      <c r="C10" s="15"/>
      <c r="D10" s="1" t="s">
        <v>2</v>
      </c>
      <c r="E10" s="16"/>
      <c r="F10" s="18">
        <f>C13*16.404/100</f>
        <v>9235.5947148000014</v>
      </c>
    </row>
    <row r="11" spans="1:6" x14ac:dyDescent="0.45">
      <c r="A11" s="1"/>
      <c r="B11" s="5"/>
      <c r="C11" s="4"/>
      <c r="D11" s="1" t="s">
        <v>0</v>
      </c>
      <c r="E11" s="16"/>
      <c r="F11" s="18">
        <f>C13-F9-F10</f>
        <v>18914.835285200003</v>
      </c>
    </row>
    <row r="12" spans="1:6" x14ac:dyDescent="0.45">
      <c r="A12" s="1"/>
      <c r="B12" s="5"/>
      <c r="C12" s="4"/>
      <c r="D12" s="16"/>
      <c r="E12" s="16"/>
      <c r="F12" s="18"/>
    </row>
    <row r="13" spans="1:6" ht="15.75" x14ac:dyDescent="0.5">
      <c r="A13" s="42" t="s">
        <v>18</v>
      </c>
      <c r="B13" s="42"/>
      <c r="C13" s="19">
        <f>SUM(C9:C12)</f>
        <v>56300.87</v>
      </c>
      <c r="D13" s="43" t="s">
        <v>4</v>
      </c>
      <c r="E13" s="44"/>
      <c r="F13" s="19">
        <f>SUM(F8:F12)</f>
        <v>56300.87</v>
      </c>
    </row>
    <row r="14" spans="1:6" x14ac:dyDescent="0.45">
      <c r="D14" s="7"/>
      <c r="E14" s="8"/>
      <c r="F14" s="9"/>
    </row>
    <row r="15" spans="1:6" x14ac:dyDescent="0.45">
      <c r="C15" s="20"/>
    </row>
  </sheetData>
  <mergeCells count="6">
    <mergeCell ref="B3:D4"/>
    <mergeCell ref="A7:C7"/>
    <mergeCell ref="D7:F7"/>
    <mergeCell ref="A9:B9"/>
    <mergeCell ref="A13:B13"/>
    <mergeCell ref="D13:E13"/>
  </mergeCells>
  <pageMargins left="0.7" right="0.7" top="0.75" bottom="0.75" header="0.3" footer="0.3"/>
  <pageSetup paperSize="9" scale="8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6CCBB-5CA9-41C5-8FCF-86F84358E1B0}">
  <sheetPr>
    <pageSetUpPr fitToPage="1"/>
  </sheetPr>
  <dimension ref="A2:F15"/>
  <sheetViews>
    <sheetView workbookViewId="0">
      <selection activeCell="F12" sqref="F12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37</v>
      </c>
      <c r="C3" s="31"/>
      <c r="D3" s="32"/>
    </row>
    <row r="4" spans="1:6" ht="23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1" t="s">
        <v>3</v>
      </c>
      <c r="B9" s="2"/>
      <c r="C9" s="15">
        <v>28709.360000000001</v>
      </c>
      <c r="D9" s="22" t="s">
        <v>17</v>
      </c>
      <c r="E9" s="16"/>
      <c r="F9" s="24">
        <v>11962</v>
      </c>
    </row>
    <row r="10" spans="1:6" x14ac:dyDescent="0.45">
      <c r="A10" s="1"/>
      <c r="B10" s="2"/>
      <c r="C10" s="15"/>
      <c r="D10" s="1" t="s">
        <v>2</v>
      </c>
      <c r="E10" s="16"/>
      <c r="F10" s="18">
        <f>C13*16.404/100</f>
        <v>4709.4834143999997</v>
      </c>
    </row>
    <row r="11" spans="1:6" x14ac:dyDescent="0.45">
      <c r="A11" s="1"/>
      <c r="B11" s="5"/>
      <c r="C11" s="4"/>
      <c r="D11" s="1" t="s">
        <v>0</v>
      </c>
      <c r="E11" s="16"/>
      <c r="F11" s="18">
        <f>C13-F9-F10</f>
        <v>12037.876585600001</v>
      </c>
    </row>
    <row r="12" spans="1:6" x14ac:dyDescent="0.45">
      <c r="A12" s="1"/>
      <c r="B12" s="5"/>
      <c r="C12" s="4"/>
      <c r="D12" s="16"/>
      <c r="E12" s="16"/>
      <c r="F12" s="18"/>
    </row>
    <row r="13" spans="1:6" ht="15.75" x14ac:dyDescent="0.5">
      <c r="A13" s="42" t="s">
        <v>18</v>
      </c>
      <c r="B13" s="42"/>
      <c r="C13" s="19">
        <f>SUM(C9:C12)</f>
        <v>28709.360000000001</v>
      </c>
      <c r="D13" s="43" t="s">
        <v>4</v>
      </c>
      <c r="E13" s="44"/>
      <c r="F13" s="19">
        <f>SUM(F8:F12)</f>
        <v>28709.360000000001</v>
      </c>
    </row>
    <row r="14" spans="1:6" x14ac:dyDescent="0.45">
      <c r="D14" s="7"/>
      <c r="E14" s="8"/>
      <c r="F14" s="9"/>
    </row>
    <row r="15" spans="1:6" x14ac:dyDescent="0.45">
      <c r="C15" s="20"/>
    </row>
  </sheetData>
  <mergeCells count="5">
    <mergeCell ref="B3:D4"/>
    <mergeCell ref="A7:C7"/>
    <mergeCell ref="D7:F7"/>
    <mergeCell ref="A13:B13"/>
    <mergeCell ref="D13:E13"/>
  </mergeCells>
  <pageMargins left="0.7" right="0.7" top="0.75" bottom="0.75" header="0.3" footer="0.3"/>
  <pageSetup paperSize="9" scale="8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6D93B-726E-4BA1-9151-E74FDE9407A2}">
  <sheetPr>
    <pageSetUpPr fitToPage="1"/>
  </sheetPr>
  <dimension ref="A2:F16"/>
  <sheetViews>
    <sheetView workbookViewId="0">
      <selection activeCell="B5" sqref="B5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34</v>
      </c>
      <c r="C3" s="31"/>
      <c r="D3" s="32"/>
    </row>
    <row r="4" spans="1:6" ht="23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19</v>
      </c>
      <c r="B9" s="41"/>
      <c r="C9" s="21">
        <v>11557.01</v>
      </c>
      <c r="D9" s="22" t="s">
        <v>21</v>
      </c>
      <c r="E9" s="16"/>
      <c r="F9" s="24">
        <v>7156</v>
      </c>
    </row>
    <row r="10" spans="1:6" x14ac:dyDescent="0.45">
      <c r="A10" s="1" t="s">
        <v>20</v>
      </c>
      <c r="B10" s="2"/>
      <c r="C10" s="15">
        <v>17053.57</v>
      </c>
      <c r="D10" s="22" t="s">
        <v>22</v>
      </c>
      <c r="E10" s="16"/>
      <c r="F10" s="18">
        <v>10946</v>
      </c>
    </row>
    <row r="11" spans="1:6" x14ac:dyDescent="0.45">
      <c r="A11" s="1"/>
      <c r="B11" s="2"/>
      <c r="C11" s="15"/>
      <c r="D11" s="1" t="s">
        <v>2</v>
      </c>
      <c r="E11" s="16"/>
      <c r="F11" s="18">
        <f>C14*16.404/100</f>
        <v>4693.2795432000003</v>
      </c>
    </row>
    <row r="12" spans="1:6" x14ac:dyDescent="0.45">
      <c r="A12" s="1"/>
      <c r="B12" s="5"/>
      <c r="C12" s="4"/>
      <c r="D12" s="1" t="s">
        <v>0</v>
      </c>
      <c r="E12" s="16"/>
      <c r="F12" s="18">
        <f>C14-F9-F11-F10</f>
        <v>5815.3004568000033</v>
      </c>
    </row>
    <row r="13" spans="1:6" x14ac:dyDescent="0.45">
      <c r="A13" s="1"/>
      <c r="B13" s="5"/>
      <c r="C13" s="4"/>
      <c r="D13" s="16"/>
      <c r="E13" s="16"/>
      <c r="F13" s="18"/>
    </row>
    <row r="14" spans="1:6" ht="15.75" x14ac:dyDescent="0.5">
      <c r="A14" s="42" t="s">
        <v>18</v>
      </c>
      <c r="B14" s="42"/>
      <c r="C14" s="19">
        <f>SUM(C9:C13)</f>
        <v>28610.58</v>
      </c>
      <c r="D14" s="43" t="s">
        <v>4</v>
      </c>
      <c r="E14" s="44"/>
      <c r="F14" s="19">
        <f>SUM(F8:F13)</f>
        <v>28610.58</v>
      </c>
    </row>
    <row r="15" spans="1:6" x14ac:dyDescent="0.45">
      <c r="D15" s="7"/>
      <c r="E15" s="8"/>
      <c r="F15" s="9"/>
    </row>
    <row r="16" spans="1:6" x14ac:dyDescent="0.45">
      <c r="C16" s="20"/>
    </row>
  </sheetData>
  <mergeCells count="6">
    <mergeCell ref="B3:D4"/>
    <mergeCell ref="A7:C7"/>
    <mergeCell ref="D7:F7"/>
    <mergeCell ref="A9:B9"/>
    <mergeCell ref="A14:B14"/>
    <mergeCell ref="D14:E14"/>
  </mergeCells>
  <pageMargins left="0.7" right="0.7" top="0.75" bottom="0.75" header="0.3" footer="0.3"/>
  <pageSetup paperSize="9" scale="88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DEEB5-D7B1-41CA-8B88-4038DB228C6A}">
  <sheetPr>
    <pageSetUpPr fitToPage="1"/>
  </sheetPr>
  <dimension ref="A2:F15"/>
  <sheetViews>
    <sheetView workbookViewId="0">
      <selection activeCell="D24" sqref="D24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29</v>
      </c>
      <c r="C3" s="31"/>
      <c r="D3" s="32"/>
    </row>
    <row r="4" spans="1:6" ht="23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24</v>
      </c>
      <c r="B9" s="41"/>
      <c r="C9" s="21">
        <f>7200+9150+46700+5000</f>
        <v>68050</v>
      </c>
      <c r="D9" s="22" t="s">
        <v>23</v>
      </c>
      <c r="E9" s="16"/>
      <c r="F9" s="24">
        <v>50919.96</v>
      </c>
    </row>
    <row r="10" spans="1:6" x14ac:dyDescent="0.45">
      <c r="A10" s="1"/>
      <c r="B10" s="2"/>
      <c r="C10" s="15"/>
      <c r="D10" s="1" t="s">
        <v>2</v>
      </c>
      <c r="E10" s="16"/>
      <c r="F10" s="18">
        <f>C13*16.404/100</f>
        <v>11162.921999999999</v>
      </c>
    </row>
    <row r="11" spans="1:6" x14ac:dyDescent="0.45">
      <c r="A11" s="1"/>
      <c r="B11" s="5"/>
      <c r="C11" s="4"/>
      <c r="D11" s="1" t="s">
        <v>0</v>
      </c>
      <c r="E11" s="16"/>
      <c r="F11" s="18">
        <f>C13-F9-F10</f>
        <v>5967.1180000000022</v>
      </c>
    </row>
    <row r="12" spans="1:6" x14ac:dyDescent="0.45">
      <c r="A12" s="1"/>
      <c r="B12" s="5"/>
      <c r="C12" s="4"/>
      <c r="D12" s="16"/>
      <c r="E12" s="16"/>
      <c r="F12" s="18"/>
    </row>
    <row r="13" spans="1:6" ht="15.75" x14ac:dyDescent="0.5">
      <c r="A13" s="42" t="s">
        <v>18</v>
      </c>
      <c r="B13" s="42"/>
      <c r="C13" s="19">
        <f>SUM(C9:C12)</f>
        <v>68050</v>
      </c>
      <c r="D13" s="43" t="s">
        <v>4</v>
      </c>
      <c r="E13" s="44"/>
      <c r="F13" s="19">
        <f>SUM(F8:F12)</f>
        <v>68050</v>
      </c>
    </row>
    <row r="14" spans="1:6" x14ac:dyDescent="0.45">
      <c r="D14" s="7"/>
      <c r="E14" s="8"/>
      <c r="F14" s="9"/>
    </row>
    <row r="15" spans="1:6" x14ac:dyDescent="0.45">
      <c r="C15" s="20"/>
    </row>
  </sheetData>
  <mergeCells count="6">
    <mergeCell ref="B3:D4"/>
    <mergeCell ref="A7:C7"/>
    <mergeCell ref="D7:F7"/>
    <mergeCell ref="A9:B9"/>
    <mergeCell ref="A13:B13"/>
    <mergeCell ref="D13:E13"/>
  </mergeCells>
  <pageMargins left="0.7" right="0.7" top="0.75" bottom="0.75" header="0.3" footer="0.3"/>
  <pageSetup paperSize="9" scale="8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14E43-024B-4DD6-88C2-1421F5BFE927}">
  <sheetPr>
    <pageSetUpPr fitToPage="1"/>
  </sheetPr>
  <dimension ref="A2:F14"/>
  <sheetViews>
    <sheetView workbookViewId="0">
      <selection activeCell="F11" sqref="F11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46</v>
      </c>
      <c r="C3" s="31"/>
      <c r="D3" s="32"/>
    </row>
    <row r="4" spans="1:6" ht="44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47</v>
      </c>
      <c r="B9" s="41"/>
      <c r="C9" s="21">
        <v>56612</v>
      </c>
      <c r="D9" s="22" t="s">
        <v>40</v>
      </c>
      <c r="E9" s="16"/>
      <c r="F9" s="24">
        <v>28306</v>
      </c>
    </row>
    <row r="10" spans="1:6" x14ac:dyDescent="0.45">
      <c r="A10" s="1"/>
      <c r="B10" s="5"/>
      <c r="C10" s="4"/>
      <c r="D10" s="1" t="s">
        <v>0</v>
      </c>
      <c r="E10" s="16"/>
      <c r="F10" s="18">
        <f>C12-F9</f>
        <v>28306</v>
      </c>
    </row>
    <row r="11" spans="1:6" x14ac:dyDescent="0.45">
      <c r="A11" s="1"/>
      <c r="B11" s="5"/>
      <c r="C11" s="4"/>
      <c r="D11" s="16"/>
      <c r="E11" s="16"/>
      <c r="F11" s="18"/>
    </row>
    <row r="12" spans="1:6" ht="15.75" x14ac:dyDescent="0.5">
      <c r="A12" s="42" t="s">
        <v>18</v>
      </c>
      <c r="B12" s="42"/>
      <c r="C12" s="19">
        <f>SUM(C9:C11)</f>
        <v>56612</v>
      </c>
      <c r="D12" s="43" t="s">
        <v>4</v>
      </c>
      <c r="E12" s="44"/>
      <c r="F12" s="19">
        <f>SUM(F8:F11)</f>
        <v>56612</v>
      </c>
    </row>
    <row r="13" spans="1:6" x14ac:dyDescent="0.45">
      <c r="D13" s="7"/>
      <c r="E13" s="8"/>
      <c r="F13" s="9"/>
    </row>
    <row r="14" spans="1:6" x14ac:dyDescent="0.45">
      <c r="C14" s="20"/>
    </row>
  </sheetData>
  <mergeCells count="6">
    <mergeCell ref="B3:D4"/>
    <mergeCell ref="A7:C7"/>
    <mergeCell ref="D7:F7"/>
    <mergeCell ref="A9:B9"/>
    <mergeCell ref="A12:B12"/>
    <mergeCell ref="D12:E12"/>
  </mergeCells>
  <pageMargins left="0.7" right="0.7" top="0.75" bottom="0.75" header="0.3" footer="0.3"/>
  <pageSetup paperSize="9" scale="8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DD00E-93AF-4296-B11A-381E8B84EB74}">
  <sheetPr>
    <pageSetUpPr fitToPage="1"/>
  </sheetPr>
  <dimension ref="A2:F14"/>
  <sheetViews>
    <sheetView workbookViewId="0">
      <selection activeCell="C18" sqref="C18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53</v>
      </c>
      <c r="C3" s="31"/>
      <c r="D3" s="32"/>
    </row>
    <row r="4" spans="1:6" ht="44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3</v>
      </c>
      <c r="B9" s="41"/>
      <c r="C9" s="21">
        <v>10908</v>
      </c>
      <c r="D9" s="22" t="s">
        <v>40</v>
      </c>
      <c r="E9" s="16"/>
      <c r="F9" s="24">
        <f>10500-5046</f>
        <v>5454</v>
      </c>
    </row>
    <row r="10" spans="1:6" x14ac:dyDescent="0.45">
      <c r="A10" s="1"/>
      <c r="B10" s="5"/>
      <c r="C10" s="4"/>
      <c r="D10" s="1" t="s">
        <v>0</v>
      </c>
      <c r="E10" s="16"/>
      <c r="F10" s="18">
        <f>C12-F9</f>
        <v>5454</v>
      </c>
    </row>
    <row r="11" spans="1:6" x14ac:dyDescent="0.45">
      <c r="A11" s="1"/>
      <c r="B11" s="5"/>
      <c r="C11" s="4"/>
      <c r="D11" s="16"/>
      <c r="E11" s="16"/>
      <c r="F11" s="18"/>
    </row>
    <row r="12" spans="1:6" ht="15.75" x14ac:dyDescent="0.5">
      <c r="A12" s="42" t="s">
        <v>18</v>
      </c>
      <c r="B12" s="42"/>
      <c r="C12" s="19">
        <f>SUM(C9:C11)</f>
        <v>10908</v>
      </c>
      <c r="D12" s="43" t="s">
        <v>4</v>
      </c>
      <c r="E12" s="44"/>
      <c r="F12" s="19">
        <f>SUM(F8:F11)</f>
        <v>10908</v>
      </c>
    </row>
    <row r="13" spans="1:6" x14ac:dyDescent="0.45">
      <c r="D13" s="7"/>
      <c r="E13" s="8"/>
      <c r="F13" s="9"/>
    </row>
    <row r="14" spans="1:6" x14ac:dyDescent="0.45">
      <c r="C14" s="20"/>
    </row>
  </sheetData>
  <mergeCells count="6">
    <mergeCell ref="B3:D4"/>
    <mergeCell ref="A7:C7"/>
    <mergeCell ref="D7:F7"/>
    <mergeCell ref="A9:B9"/>
    <mergeCell ref="A12:B12"/>
    <mergeCell ref="D12:E12"/>
  </mergeCells>
  <pageMargins left="0.7" right="0.7" top="0.75" bottom="0.75" header="0.3" footer="0.3"/>
  <pageSetup paperSize="9" scale="88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27874-3034-411A-AE8C-1269C4BF643F}">
  <sheetPr>
    <pageSetUpPr fitToPage="1"/>
  </sheetPr>
  <dimension ref="A2:F15"/>
  <sheetViews>
    <sheetView workbookViewId="0">
      <selection activeCell="C20" sqref="C20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52</v>
      </c>
      <c r="C3" s="31"/>
      <c r="D3" s="32"/>
    </row>
    <row r="4" spans="1:6" ht="23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1" t="s">
        <v>13</v>
      </c>
      <c r="B9" s="2"/>
      <c r="C9" s="15">
        <v>21096</v>
      </c>
      <c r="D9" s="22" t="s">
        <v>17</v>
      </c>
      <c r="E9" s="16"/>
      <c r="F9" s="24">
        <v>40000</v>
      </c>
    </row>
    <row r="10" spans="1:6" x14ac:dyDescent="0.45">
      <c r="A10" s="1" t="s">
        <v>3</v>
      </c>
      <c r="B10" s="2"/>
      <c r="C10" s="15">
        <v>252247.6</v>
      </c>
      <c r="D10" s="1" t="s">
        <v>2</v>
      </c>
      <c r="E10" s="16"/>
      <c r="F10" s="18">
        <f>C13*16.404/100</f>
        <v>44839.28414399999</v>
      </c>
    </row>
    <row r="11" spans="1:6" x14ac:dyDescent="0.45">
      <c r="A11" s="1"/>
      <c r="B11" s="5"/>
      <c r="C11" s="4"/>
      <c r="D11" s="1" t="s">
        <v>0</v>
      </c>
      <c r="E11" s="16"/>
      <c r="F11" s="18">
        <f>C13-F9-F10</f>
        <v>188504.315856</v>
      </c>
    </row>
    <row r="12" spans="1:6" x14ac:dyDescent="0.45">
      <c r="A12" s="1"/>
      <c r="B12" s="5"/>
      <c r="C12" s="4"/>
      <c r="D12" s="16"/>
      <c r="E12" s="16"/>
      <c r="F12" s="18"/>
    </row>
    <row r="13" spans="1:6" ht="15.75" x14ac:dyDescent="0.5">
      <c r="A13" s="42" t="s">
        <v>18</v>
      </c>
      <c r="B13" s="42"/>
      <c r="C13" s="19">
        <f>SUM(C9:C12)</f>
        <v>273343.59999999998</v>
      </c>
      <c r="D13" s="43" t="s">
        <v>4</v>
      </c>
      <c r="E13" s="44"/>
      <c r="F13" s="19">
        <f>SUM(F8:F12)</f>
        <v>273343.59999999998</v>
      </c>
    </row>
    <row r="14" spans="1:6" x14ac:dyDescent="0.45">
      <c r="D14" s="7"/>
      <c r="E14" s="8"/>
      <c r="F14" s="9"/>
    </row>
    <row r="15" spans="1:6" x14ac:dyDescent="0.45">
      <c r="C15" s="20"/>
    </row>
  </sheetData>
  <mergeCells count="5">
    <mergeCell ref="B3:D4"/>
    <mergeCell ref="A7:C7"/>
    <mergeCell ref="D7:F7"/>
    <mergeCell ref="A13:B13"/>
    <mergeCell ref="D13:E13"/>
  </mergeCells>
  <pageMargins left="0.7" right="0.7" top="0.75" bottom="0.75" header="0.3" footer="0.3"/>
  <pageSetup paperSize="9" scale="88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07F22-31A1-4473-B8C8-8FB5BC0F2288}">
  <sheetPr>
    <pageSetUpPr fitToPage="1"/>
  </sheetPr>
  <dimension ref="A2:F16"/>
  <sheetViews>
    <sheetView tabSelected="1" workbookViewId="0">
      <selection activeCell="E18" sqref="E18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48</v>
      </c>
      <c r="C3" s="31"/>
      <c r="D3" s="32"/>
    </row>
    <row r="4" spans="1:6" ht="44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3</v>
      </c>
      <c r="B9" s="41"/>
      <c r="C9" s="21">
        <v>5000000</v>
      </c>
      <c r="D9" s="22" t="s">
        <v>10</v>
      </c>
      <c r="E9" s="16"/>
      <c r="F9" s="24">
        <v>196000</v>
      </c>
    </row>
    <row r="10" spans="1:6" x14ac:dyDescent="0.45">
      <c r="A10" s="1"/>
      <c r="B10" s="2"/>
      <c r="C10" s="15"/>
      <c r="D10" s="1" t="s">
        <v>54</v>
      </c>
      <c r="E10" s="16"/>
      <c r="F10" s="18">
        <v>305299.19</v>
      </c>
    </row>
    <row r="11" spans="1:6" x14ac:dyDescent="0.45">
      <c r="A11" s="1"/>
      <c r="B11" s="2"/>
      <c r="C11" s="15"/>
      <c r="D11" s="1" t="s">
        <v>55</v>
      </c>
      <c r="E11" s="16"/>
      <c r="F11" s="18">
        <v>11420</v>
      </c>
    </row>
    <row r="12" spans="1:6" x14ac:dyDescent="0.45">
      <c r="A12" s="1"/>
      <c r="B12" s="5"/>
      <c r="C12" s="4"/>
      <c r="D12" s="1" t="s">
        <v>0</v>
      </c>
      <c r="E12" s="16"/>
      <c r="F12" s="18">
        <f>C14-F9-F10-F11</f>
        <v>4487280.8099999996</v>
      </c>
    </row>
    <row r="13" spans="1:6" x14ac:dyDescent="0.45">
      <c r="A13" s="1"/>
      <c r="B13" s="5"/>
      <c r="C13" s="4"/>
      <c r="D13" s="16"/>
      <c r="E13" s="16"/>
      <c r="F13" s="18"/>
    </row>
    <row r="14" spans="1:6" ht="15.75" x14ac:dyDescent="0.5">
      <c r="A14" s="42" t="s">
        <v>18</v>
      </c>
      <c r="B14" s="42"/>
      <c r="C14" s="19">
        <f>SUM(C9:C13)</f>
        <v>5000000</v>
      </c>
      <c r="D14" s="43" t="s">
        <v>4</v>
      </c>
      <c r="E14" s="44"/>
      <c r="F14" s="19">
        <f>SUM(F8:F13)</f>
        <v>5000000</v>
      </c>
    </row>
    <row r="15" spans="1:6" x14ac:dyDescent="0.45">
      <c r="D15" s="7"/>
      <c r="E15" s="8"/>
      <c r="F15" s="9"/>
    </row>
    <row r="16" spans="1:6" x14ac:dyDescent="0.45">
      <c r="C16" s="20"/>
    </row>
  </sheetData>
  <mergeCells count="6">
    <mergeCell ref="B3:D4"/>
    <mergeCell ref="A7:C7"/>
    <mergeCell ref="D7:F7"/>
    <mergeCell ref="A9:B9"/>
    <mergeCell ref="A14:B14"/>
    <mergeCell ref="D14:E14"/>
  </mergeCells>
  <pageMargins left="0.7" right="0.7" top="0.75" bottom="0.75" header="0.3" footer="0.3"/>
  <pageSetup paperSize="9" scale="8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8BE4E-F65B-4F0D-91B5-9F22D3414DB4}">
  <sheetPr>
    <pageSetUpPr fitToPage="1"/>
  </sheetPr>
  <dimension ref="A2:F15"/>
  <sheetViews>
    <sheetView workbookViewId="0">
      <selection activeCell="C10" sqref="C10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49</v>
      </c>
      <c r="C3" s="31"/>
      <c r="D3" s="32"/>
    </row>
    <row r="4" spans="1:6" ht="23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50</v>
      </c>
      <c r="B9" s="41"/>
      <c r="C9" s="21">
        <v>47989.55</v>
      </c>
      <c r="D9" s="22" t="s">
        <v>23</v>
      </c>
      <c r="E9" s="16"/>
      <c r="F9" s="24">
        <v>31882.36</v>
      </c>
    </row>
    <row r="10" spans="1:6" x14ac:dyDescent="0.45">
      <c r="A10" s="1"/>
      <c r="B10" s="2"/>
      <c r="C10" s="15"/>
      <c r="D10" s="1" t="s">
        <v>2</v>
      </c>
      <c r="E10" s="16"/>
      <c r="F10" s="18">
        <f>C13*16.404/100</f>
        <v>7872.205782</v>
      </c>
    </row>
    <row r="11" spans="1:6" x14ac:dyDescent="0.45">
      <c r="A11" s="1"/>
      <c r="B11" s="5"/>
      <c r="C11" s="4"/>
      <c r="D11" s="1" t="s">
        <v>0</v>
      </c>
      <c r="E11" s="16"/>
      <c r="F11" s="18">
        <f>C13-F9-F10</f>
        <v>8234.9842180000014</v>
      </c>
    </row>
    <row r="12" spans="1:6" x14ac:dyDescent="0.45">
      <c r="A12" s="1"/>
      <c r="B12" s="5"/>
      <c r="C12" s="4"/>
      <c r="D12" s="16"/>
      <c r="E12" s="16"/>
      <c r="F12" s="18"/>
    </row>
    <row r="13" spans="1:6" ht="15.75" x14ac:dyDescent="0.5">
      <c r="A13" s="42" t="s">
        <v>18</v>
      </c>
      <c r="B13" s="42"/>
      <c r="C13" s="19">
        <f>SUM(C9:C12)</f>
        <v>47989.55</v>
      </c>
      <c r="D13" s="43" t="s">
        <v>4</v>
      </c>
      <c r="E13" s="44"/>
      <c r="F13" s="19">
        <f>SUM(F8:F12)</f>
        <v>47989.55</v>
      </c>
    </row>
    <row r="14" spans="1:6" x14ac:dyDescent="0.45">
      <c r="D14" s="7"/>
      <c r="E14" s="8"/>
      <c r="F14" s="9"/>
    </row>
    <row r="15" spans="1:6" x14ac:dyDescent="0.45">
      <c r="C15" s="20"/>
    </row>
  </sheetData>
  <mergeCells count="6">
    <mergeCell ref="B3:D4"/>
    <mergeCell ref="A7:C7"/>
    <mergeCell ref="D7:F7"/>
    <mergeCell ref="A9:B9"/>
    <mergeCell ref="A13:B13"/>
    <mergeCell ref="D13:E13"/>
  </mergeCells>
  <pageMargins left="0.7" right="0.7" top="0.75" bottom="0.75" header="0.3" footer="0.3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D8D8E-D834-4190-BFB7-B6E0B66FE3DE}">
  <sheetPr>
    <pageSetUpPr fitToPage="1"/>
  </sheetPr>
  <dimension ref="A2:F15"/>
  <sheetViews>
    <sheetView workbookViewId="0">
      <selection activeCell="F12" sqref="F12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28</v>
      </c>
      <c r="C3" s="31"/>
      <c r="D3" s="32"/>
    </row>
    <row r="4" spans="1:6" ht="23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24</v>
      </c>
      <c r="B9" s="41"/>
      <c r="C9" s="21">
        <v>37834.81</v>
      </c>
      <c r="D9" s="22" t="s">
        <v>23</v>
      </c>
      <c r="E9" s="16"/>
      <c r="F9" s="24">
        <v>23374</v>
      </c>
    </row>
    <row r="10" spans="1:6" x14ac:dyDescent="0.45">
      <c r="A10" s="1"/>
      <c r="B10" s="2"/>
      <c r="C10" s="15"/>
      <c r="D10" s="1" t="s">
        <v>2</v>
      </c>
      <c r="E10" s="16"/>
      <c r="F10" s="18">
        <f>C13*16.404/100</f>
        <v>6206.4222323999993</v>
      </c>
    </row>
    <row r="11" spans="1:6" x14ac:dyDescent="0.45">
      <c r="A11" s="1"/>
      <c r="B11" s="5"/>
      <c r="C11" s="4"/>
      <c r="D11" s="1" t="s">
        <v>0</v>
      </c>
      <c r="E11" s="16"/>
      <c r="F11" s="18">
        <f>C13-F9-F10</f>
        <v>8254.3877675999975</v>
      </c>
    </row>
    <row r="12" spans="1:6" x14ac:dyDescent="0.45">
      <c r="A12" s="1"/>
      <c r="B12" s="5"/>
      <c r="C12" s="4"/>
      <c r="D12" s="16"/>
      <c r="E12" s="16"/>
      <c r="F12" s="18"/>
    </row>
    <row r="13" spans="1:6" ht="15.75" x14ac:dyDescent="0.5">
      <c r="A13" s="42" t="s">
        <v>18</v>
      </c>
      <c r="B13" s="42"/>
      <c r="C13" s="19">
        <f>SUM(C9:C12)</f>
        <v>37834.81</v>
      </c>
      <c r="D13" s="43" t="s">
        <v>4</v>
      </c>
      <c r="E13" s="44"/>
      <c r="F13" s="19">
        <f>SUM(F8:F12)</f>
        <v>37834.81</v>
      </c>
    </row>
    <row r="14" spans="1:6" x14ac:dyDescent="0.45">
      <c r="D14" s="7"/>
      <c r="E14" s="8"/>
      <c r="F14" s="9"/>
    </row>
    <row r="15" spans="1:6" x14ac:dyDescent="0.45">
      <c r="C15" s="20"/>
    </row>
  </sheetData>
  <mergeCells count="6">
    <mergeCell ref="B3:D4"/>
    <mergeCell ref="A7:C7"/>
    <mergeCell ref="D7:F7"/>
    <mergeCell ref="A9:B9"/>
    <mergeCell ref="A13:B13"/>
    <mergeCell ref="D13:E13"/>
  </mergeCells>
  <pageMargins left="0.7" right="0.7" top="0.75" bottom="0.75" header="0.3" footer="0.3"/>
  <pageSetup paperSize="9" scale="88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5E640-80C1-45BA-B1AC-D982F86B5E7C}">
  <sheetPr>
    <pageSetUpPr fitToPage="1"/>
  </sheetPr>
  <dimension ref="A2:F15"/>
  <sheetViews>
    <sheetView workbookViewId="0">
      <selection activeCell="C19" sqref="C19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51</v>
      </c>
      <c r="C3" s="31"/>
      <c r="D3" s="32"/>
    </row>
    <row r="4" spans="1:6" ht="23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3</v>
      </c>
      <c r="B9" s="41"/>
      <c r="C9" s="21">
        <v>47068.95</v>
      </c>
      <c r="D9" s="22" t="s">
        <v>23</v>
      </c>
      <c r="E9" s="16"/>
      <c r="F9" s="24">
        <v>35822.81</v>
      </c>
    </row>
    <row r="10" spans="1:6" x14ac:dyDescent="0.45">
      <c r="A10" s="1"/>
      <c r="B10" s="2"/>
      <c r="C10" s="15"/>
      <c r="D10" s="1" t="s">
        <v>2</v>
      </c>
      <c r="E10" s="16"/>
      <c r="F10" s="18">
        <f>C13*16.404/100</f>
        <v>7721.1905579999993</v>
      </c>
    </row>
    <row r="11" spans="1:6" x14ac:dyDescent="0.45">
      <c r="A11" s="1"/>
      <c r="B11" s="5"/>
      <c r="C11" s="4"/>
      <c r="D11" s="1" t="s">
        <v>0</v>
      </c>
      <c r="E11" s="16"/>
      <c r="F11" s="18">
        <f>C13-F9-F10</f>
        <v>3524.9494420000001</v>
      </c>
    </row>
    <row r="12" spans="1:6" x14ac:dyDescent="0.45">
      <c r="A12" s="1"/>
      <c r="B12" s="5"/>
      <c r="C12" s="4"/>
      <c r="D12" s="16"/>
      <c r="E12" s="16"/>
      <c r="F12" s="18"/>
    </row>
    <row r="13" spans="1:6" ht="15.75" x14ac:dyDescent="0.5">
      <c r="A13" s="42" t="s">
        <v>18</v>
      </c>
      <c r="B13" s="42"/>
      <c r="C13" s="19">
        <f>SUM(C9:C12)</f>
        <v>47068.95</v>
      </c>
      <c r="D13" s="43" t="s">
        <v>4</v>
      </c>
      <c r="E13" s="44"/>
      <c r="F13" s="19">
        <f>SUM(F8:F12)</f>
        <v>47068.95</v>
      </c>
    </row>
    <row r="14" spans="1:6" x14ac:dyDescent="0.45">
      <c r="D14" s="7"/>
      <c r="E14" s="8"/>
      <c r="F14" s="9"/>
    </row>
    <row r="15" spans="1:6" x14ac:dyDescent="0.45">
      <c r="C15" s="20"/>
    </row>
  </sheetData>
  <mergeCells count="6">
    <mergeCell ref="B3:D4"/>
    <mergeCell ref="A7:C7"/>
    <mergeCell ref="D7:F7"/>
    <mergeCell ref="A9:B9"/>
    <mergeCell ref="A13:B13"/>
    <mergeCell ref="D13:E13"/>
  </mergeCells>
  <pageMargins left="0.7" right="0.7" top="0.75" bottom="0.75" header="0.3" footer="0.3"/>
  <pageSetup paperSize="9"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02B06-31E7-4F1E-8474-E9401DE31F74}">
  <sheetPr>
    <pageSetUpPr fitToPage="1"/>
  </sheetPr>
  <dimension ref="A2:F15"/>
  <sheetViews>
    <sheetView workbookViewId="0">
      <selection activeCell="C20" sqref="C20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38</v>
      </c>
      <c r="C3" s="31"/>
      <c r="D3" s="32"/>
    </row>
    <row r="4" spans="1:6" ht="44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24</v>
      </c>
      <c r="B9" s="41"/>
      <c r="C9" s="21">
        <v>478272</v>
      </c>
      <c r="D9" s="22" t="s">
        <v>27</v>
      </c>
      <c r="E9" s="16"/>
      <c r="F9" s="24">
        <v>70200</v>
      </c>
    </row>
    <row r="10" spans="1:6" x14ac:dyDescent="0.45">
      <c r="A10" s="1"/>
      <c r="B10" s="2"/>
      <c r="C10" s="15"/>
      <c r="D10" s="1" t="s">
        <v>2</v>
      </c>
      <c r="E10" s="16"/>
      <c r="F10" s="18">
        <f>C13*16.404/100</f>
        <v>78455.738880000004</v>
      </c>
    </row>
    <row r="11" spans="1:6" x14ac:dyDescent="0.45">
      <c r="A11" s="1"/>
      <c r="B11" s="5"/>
      <c r="C11" s="4"/>
      <c r="D11" s="1" t="s">
        <v>0</v>
      </c>
      <c r="E11" s="16"/>
      <c r="F11" s="18">
        <f>C13-F9-F10</f>
        <v>329616.26111999998</v>
      </c>
    </row>
    <row r="12" spans="1:6" x14ac:dyDescent="0.45">
      <c r="A12" s="1"/>
      <c r="B12" s="5"/>
      <c r="C12" s="4"/>
      <c r="D12" s="16"/>
      <c r="E12" s="16"/>
      <c r="F12" s="18"/>
    </row>
    <row r="13" spans="1:6" ht="15.75" x14ac:dyDescent="0.5">
      <c r="A13" s="42" t="s">
        <v>18</v>
      </c>
      <c r="B13" s="42"/>
      <c r="C13" s="19">
        <f>SUM(C9:C12)</f>
        <v>478272</v>
      </c>
      <c r="D13" s="43" t="s">
        <v>4</v>
      </c>
      <c r="E13" s="44"/>
      <c r="F13" s="19">
        <f>SUM(F8:F12)</f>
        <v>478272</v>
      </c>
    </row>
    <row r="14" spans="1:6" x14ac:dyDescent="0.45">
      <c r="D14" s="7"/>
      <c r="E14" s="8"/>
      <c r="F14" s="9"/>
    </row>
    <row r="15" spans="1:6" x14ac:dyDescent="0.45">
      <c r="C15" s="20"/>
    </row>
  </sheetData>
  <mergeCells count="6">
    <mergeCell ref="B3:D4"/>
    <mergeCell ref="A7:C7"/>
    <mergeCell ref="D7:F7"/>
    <mergeCell ref="A9:B9"/>
    <mergeCell ref="A13:B13"/>
    <mergeCell ref="D13:E13"/>
  </mergeCells>
  <pageMargins left="0.7" right="0.7" top="0.75" bottom="0.75" header="0.3" footer="0.3"/>
  <pageSetup paperSize="9" scale="8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13A5E-08B3-470C-93F7-92DD795E4BDE}">
  <sheetPr>
    <pageSetUpPr fitToPage="1"/>
  </sheetPr>
  <dimension ref="A2:F15"/>
  <sheetViews>
    <sheetView workbookViewId="0">
      <selection activeCell="C10" sqref="C10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39</v>
      </c>
      <c r="C3" s="31"/>
      <c r="D3" s="32"/>
    </row>
    <row r="4" spans="1:6" ht="44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24</v>
      </c>
      <c r="B9" s="41"/>
      <c r="C9" s="21">
        <v>73981.98</v>
      </c>
      <c r="D9" s="22" t="s">
        <v>40</v>
      </c>
      <c r="E9" s="16"/>
      <c r="F9" s="24">
        <v>36990.99</v>
      </c>
    </row>
    <row r="10" spans="1:6" x14ac:dyDescent="0.45">
      <c r="A10" s="1"/>
      <c r="B10" s="2"/>
      <c r="C10" s="15"/>
      <c r="D10" s="1" t="s">
        <v>2</v>
      </c>
      <c r="E10" s="16"/>
      <c r="F10" s="18">
        <f>C13*16.404/100</f>
        <v>12136.0039992</v>
      </c>
    </row>
    <row r="11" spans="1:6" x14ac:dyDescent="0.45">
      <c r="A11" s="1"/>
      <c r="B11" s="5"/>
      <c r="C11" s="4"/>
      <c r="D11" s="1" t="s">
        <v>0</v>
      </c>
      <c r="E11" s="16"/>
      <c r="F11" s="18">
        <f>C13-F9-F10</f>
        <v>24854.986000799996</v>
      </c>
    </row>
    <row r="12" spans="1:6" x14ac:dyDescent="0.45">
      <c r="A12" s="1"/>
      <c r="B12" s="5"/>
      <c r="C12" s="4"/>
      <c r="D12" s="16"/>
      <c r="E12" s="16"/>
      <c r="F12" s="18"/>
    </row>
    <row r="13" spans="1:6" ht="15.75" x14ac:dyDescent="0.5">
      <c r="A13" s="42" t="s">
        <v>18</v>
      </c>
      <c r="B13" s="42"/>
      <c r="C13" s="19">
        <f>SUM(C9:C12)</f>
        <v>73981.98</v>
      </c>
      <c r="D13" s="43" t="s">
        <v>4</v>
      </c>
      <c r="E13" s="44"/>
      <c r="F13" s="19">
        <f>SUM(F8:F12)</f>
        <v>73981.98</v>
      </c>
    </row>
    <row r="14" spans="1:6" x14ac:dyDescent="0.45">
      <c r="D14" s="7"/>
      <c r="E14" s="8"/>
      <c r="F14" s="9"/>
    </row>
    <row r="15" spans="1:6" x14ac:dyDescent="0.45">
      <c r="C15" s="20"/>
    </row>
  </sheetData>
  <mergeCells count="6">
    <mergeCell ref="B3:D4"/>
    <mergeCell ref="A7:C7"/>
    <mergeCell ref="D7:F7"/>
    <mergeCell ref="A9:B9"/>
    <mergeCell ref="A13:B13"/>
    <mergeCell ref="D13:E13"/>
  </mergeCells>
  <pageMargins left="0.7" right="0.7" top="0.75" bottom="0.75" header="0.3" footer="0.3"/>
  <pageSetup paperSize="9" scale="8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EA080-7044-4A89-8FFB-6A853FC12CF4}">
  <sheetPr>
    <pageSetUpPr fitToPage="1"/>
  </sheetPr>
  <dimension ref="A2:F15"/>
  <sheetViews>
    <sheetView workbookViewId="0">
      <selection activeCell="F10" sqref="F10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41</v>
      </c>
      <c r="C3" s="31"/>
      <c r="D3" s="32"/>
    </row>
    <row r="4" spans="1:6" ht="44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42</v>
      </c>
      <c r="B9" s="41"/>
      <c r="C9" s="21">
        <v>76540</v>
      </c>
      <c r="D9" s="22" t="s">
        <v>40</v>
      </c>
      <c r="E9" s="16"/>
      <c r="F9" s="24">
        <v>38270</v>
      </c>
    </row>
    <row r="10" spans="1:6" x14ac:dyDescent="0.45">
      <c r="A10" s="1"/>
      <c r="B10" s="2"/>
      <c r="C10" s="15"/>
      <c r="D10" s="1" t="s">
        <v>2</v>
      </c>
      <c r="E10" s="16"/>
      <c r="F10" s="18">
        <f>C13*16.404/100</f>
        <v>12555.621599999999</v>
      </c>
    </row>
    <row r="11" spans="1:6" x14ac:dyDescent="0.45">
      <c r="A11" s="1"/>
      <c r="B11" s="5"/>
      <c r="C11" s="4"/>
      <c r="D11" s="1" t="s">
        <v>0</v>
      </c>
      <c r="E11" s="16"/>
      <c r="F11" s="18">
        <f>C13-F9-F10</f>
        <v>25714.378400000001</v>
      </c>
    </row>
    <row r="12" spans="1:6" x14ac:dyDescent="0.45">
      <c r="A12" s="1"/>
      <c r="B12" s="5"/>
      <c r="C12" s="4"/>
      <c r="D12" s="16"/>
      <c r="E12" s="16"/>
      <c r="F12" s="18"/>
    </row>
    <row r="13" spans="1:6" ht="15.75" x14ac:dyDescent="0.5">
      <c r="A13" s="42" t="s">
        <v>18</v>
      </c>
      <c r="B13" s="42"/>
      <c r="C13" s="19">
        <f>SUM(C9:C12)</f>
        <v>76540</v>
      </c>
      <c r="D13" s="43" t="s">
        <v>4</v>
      </c>
      <c r="E13" s="44"/>
      <c r="F13" s="19">
        <f>SUM(F8:F12)</f>
        <v>76540</v>
      </c>
    </row>
    <row r="14" spans="1:6" x14ac:dyDescent="0.45">
      <c r="D14" s="7"/>
      <c r="E14" s="8"/>
      <c r="F14" s="9"/>
    </row>
    <row r="15" spans="1:6" x14ac:dyDescent="0.45">
      <c r="C15" s="20"/>
    </row>
  </sheetData>
  <mergeCells count="6">
    <mergeCell ref="B3:D4"/>
    <mergeCell ref="A7:C7"/>
    <mergeCell ref="D7:F7"/>
    <mergeCell ref="A9:B9"/>
    <mergeCell ref="A13:B13"/>
    <mergeCell ref="D13:E13"/>
  </mergeCells>
  <pageMargins left="0.7" right="0.7" top="0.75" bottom="0.75" header="0.3" footer="0.3"/>
  <pageSetup paperSize="9" scale="8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A0B01-F95A-4E2A-B405-D63E3C067A3F}">
  <sheetPr>
    <pageSetUpPr fitToPage="1"/>
  </sheetPr>
  <dimension ref="A2:F15"/>
  <sheetViews>
    <sheetView workbookViewId="0">
      <selection activeCell="C12" sqref="C12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45" t="s">
        <v>36</v>
      </c>
      <c r="C3" s="46"/>
      <c r="D3" s="47"/>
    </row>
    <row r="4" spans="1:6" ht="40.5" customHeight="1" thickBot="1" x14ac:dyDescent="0.5">
      <c r="B4" s="48"/>
      <c r="C4" s="49"/>
      <c r="D4" s="50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1" t="s">
        <v>13</v>
      </c>
      <c r="B9" s="2"/>
      <c r="C9" s="15">
        <v>335069.76</v>
      </c>
      <c r="D9" s="1" t="s">
        <v>15</v>
      </c>
      <c r="E9" s="16"/>
      <c r="F9" s="18">
        <v>312808.2</v>
      </c>
    </row>
    <row r="10" spans="1:6" x14ac:dyDescent="0.45">
      <c r="A10" s="1" t="s">
        <v>3</v>
      </c>
      <c r="B10" s="2"/>
      <c r="C10" s="15">
        <v>2549624.83</v>
      </c>
      <c r="D10" t="s">
        <v>35</v>
      </c>
      <c r="E10" s="16"/>
      <c r="F10" s="18">
        <v>163691</v>
      </c>
    </row>
    <row r="11" spans="1:6" x14ac:dyDescent="0.45">
      <c r="A11" s="1" t="s">
        <v>14</v>
      </c>
      <c r="B11" s="2"/>
      <c r="C11" s="15">
        <v>5632.61</v>
      </c>
      <c r="D11" s="1" t="s">
        <v>2</v>
      </c>
      <c r="E11" s="16"/>
      <c r="F11" s="18">
        <f>C14*16.404/100</f>
        <v>474129.27388799994</v>
      </c>
    </row>
    <row r="12" spans="1:6" x14ac:dyDescent="0.45">
      <c r="A12" s="1"/>
      <c r="B12" s="5"/>
      <c r="C12" s="4"/>
      <c r="D12" s="1" t="s">
        <v>0</v>
      </c>
      <c r="E12" s="16"/>
      <c r="F12" s="18">
        <f>C14-F9-F11-F10</f>
        <v>1939698.7261119997</v>
      </c>
    </row>
    <row r="13" spans="1:6" x14ac:dyDescent="0.45">
      <c r="A13" s="1"/>
      <c r="B13" s="5"/>
      <c r="C13" s="4"/>
      <c r="D13" s="16"/>
      <c r="E13" s="16"/>
      <c r="F13" s="18"/>
    </row>
    <row r="14" spans="1:6" ht="15.75" x14ac:dyDescent="0.5">
      <c r="A14" s="42" t="s">
        <v>18</v>
      </c>
      <c r="B14" s="42"/>
      <c r="C14" s="19">
        <f>SUM(C9:C13)</f>
        <v>2890327.1999999997</v>
      </c>
      <c r="D14" s="43" t="s">
        <v>4</v>
      </c>
      <c r="E14" s="44"/>
      <c r="F14" s="19">
        <f>SUM(F8:F13)</f>
        <v>2890327.1999999997</v>
      </c>
    </row>
    <row r="15" spans="1:6" x14ac:dyDescent="0.45">
      <c r="D15" s="7"/>
      <c r="E15" s="8"/>
      <c r="F15" s="9"/>
    </row>
  </sheetData>
  <mergeCells count="5">
    <mergeCell ref="B3:D4"/>
    <mergeCell ref="A7:C7"/>
    <mergeCell ref="D7:F7"/>
    <mergeCell ref="A14:B14"/>
    <mergeCell ref="D14:E14"/>
  </mergeCells>
  <pageMargins left="0.7" right="0.7" top="0.75" bottom="0.75" header="0.3" footer="0.3"/>
  <pageSetup paperSize="9" scale="8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73301-FBC8-4E6D-8268-228454693FD2}">
  <sheetPr>
    <pageSetUpPr fitToPage="1"/>
  </sheetPr>
  <dimension ref="A2:F15"/>
  <sheetViews>
    <sheetView workbookViewId="0">
      <selection activeCell="B5" sqref="B5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32</v>
      </c>
      <c r="C3" s="31"/>
      <c r="D3" s="32"/>
    </row>
    <row r="4" spans="1:6" ht="23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13</v>
      </c>
      <c r="B9" s="41"/>
      <c r="C9" s="21">
        <v>46230</v>
      </c>
      <c r="D9" s="22" t="s">
        <v>23</v>
      </c>
      <c r="E9" s="16"/>
      <c r="F9" s="24">
        <v>112000</v>
      </c>
    </row>
    <row r="10" spans="1:6" x14ac:dyDescent="0.45">
      <c r="A10" s="40" t="s">
        <v>24</v>
      </c>
      <c r="B10" s="41"/>
      <c r="C10" s="15">
        <v>213481.57</v>
      </c>
      <c r="D10" s="1" t="s">
        <v>2</v>
      </c>
      <c r="E10" s="16"/>
      <c r="F10" s="18">
        <f>C13*16.404/100</f>
        <v>42603.085942799997</v>
      </c>
    </row>
    <row r="11" spans="1:6" x14ac:dyDescent="0.45">
      <c r="A11" s="1"/>
      <c r="B11" s="5"/>
      <c r="C11" s="4"/>
      <c r="D11" s="1" t="s">
        <v>0</v>
      </c>
      <c r="E11" s="16"/>
      <c r="F11" s="18">
        <f>C13-F9-F10</f>
        <v>105108.48405720001</v>
      </c>
    </row>
    <row r="12" spans="1:6" x14ac:dyDescent="0.45">
      <c r="A12" s="1"/>
      <c r="B12" s="5"/>
      <c r="C12" s="4"/>
      <c r="D12" s="16"/>
      <c r="E12" s="16"/>
      <c r="F12" s="18"/>
    </row>
    <row r="13" spans="1:6" ht="15.75" x14ac:dyDescent="0.5">
      <c r="A13" s="42" t="s">
        <v>18</v>
      </c>
      <c r="B13" s="42"/>
      <c r="C13" s="19">
        <f>SUM(C9:C12)</f>
        <v>259711.57</v>
      </c>
      <c r="D13" s="43" t="s">
        <v>4</v>
      </c>
      <c r="E13" s="44"/>
      <c r="F13" s="19">
        <f>SUM(F8:F12)</f>
        <v>259711.57</v>
      </c>
    </row>
    <row r="14" spans="1:6" x14ac:dyDescent="0.45">
      <c r="D14" s="7"/>
      <c r="E14" s="8"/>
      <c r="F14" s="9"/>
    </row>
    <row r="15" spans="1:6" x14ac:dyDescent="0.45">
      <c r="C15" s="20"/>
    </row>
  </sheetData>
  <mergeCells count="7">
    <mergeCell ref="B3:D4"/>
    <mergeCell ref="A7:C7"/>
    <mergeCell ref="D7:F7"/>
    <mergeCell ref="A9:B9"/>
    <mergeCell ref="A13:B13"/>
    <mergeCell ref="D13:E13"/>
    <mergeCell ref="A10:B10"/>
  </mergeCells>
  <pageMargins left="0.7" right="0.7" top="0.75" bottom="0.75" header="0.3" footer="0.3"/>
  <pageSetup paperSize="9" scale="8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E12DC-11EF-410E-B7F1-45D8B8B7DBF3}">
  <sheetPr>
    <pageSetUpPr fitToPage="1"/>
  </sheetPr>
  <dimension ref="A2:F15"/>
  <sheetViews>
    <sheetView workbookViewId="0">
      <selection activeCell="G9" sqref="G9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30" t="s">
        <v>43</v>
      </c>
      <c r="C3" s="31"/>
      <c r="D3" s="32"/>
    </row>
    <row r="4" spans="1:6" ht="44.25" customHeight="1" thickBot="1" x14ac:dyDescent="0.5">
      <c r="B4" s="33"/>
      <c r="C4" s="34"/>
      <c r="D4" s="35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40" t="s">
        <v>44</v>
      </c>
      <c r="B9" s="41"/>
      <c r="C9" s="21">
        <v>53976.61</v>
      </c>
      <c r="D9" s="22" t="s">
        <v>40</v>
      </c>
      <c r="E9" s="16"/>
      <c r="F9" s="24">
        <v>26988.31</v>
      </c>
    </row>
    <row r="10" spans="1:6" x14ac:dyDescent="0.45">
      <c r="A10" s="1"/>
      <c r="B10" s="2"/>
      <c r="C10" s="15"/>
      <c r="D10" s="1" t="s">
        <v>2</v>
      </c>
      <c r="E10" s="16"/>
      <c r="F10" s="18">
        <f>C13*16.404/100</f>
        <v>8854.3231044000004</v>
      </c>
    </row>
    <row r="11" spans="1:6" x14ac:dyDescent="0.45">
      <c r="A11" s="1"/>
      <c r="B11" s="5"/>
      <c r="C11" s="4"/>
      <c r="D11" s="1" t="s">
        <v>0</v>
      </c>
      <c r="E11" s="16"/>
      <c r="F11" s="18">
        <f>C13-F9-F10</f>
        <v>18133.976895599997</v>
      </c>
    </row>
    <row r="12" spans="1:6" x14ac:dyDescent="0.45">
      <c r="A12" s="1"/>
      <c r="B12" s="5"/>
      <c r="C12" s="4"/>
      <c r="D12" s="16"/>
      <c r="E12" s="16"/>
      <c r="F12" s="18"/>
    </row>
    <row r="13" spans="1:6" ht="15.75" x14ac:dyDescent="0.5">
      <c r="A13" s="42" t="s">
        <v>18</v>
      </c>
      <c r="B13" s="42"/>
      <c r="C13" s="19">
        <f>SUM(C9:C12)</f>
        <v>53976.61</v>
      </c>
      <c r="D13" s="43" t="s">
        <v>4</v>
      </c>
      <c r="E13" s="44"/>
      <c r="F13" s="19">
        <f>SUM(F8:F12)</f>
        <v>53976.61</v>
      </c>
    </row>
    <row r="14" spans="1:6" x14ac:dyDescent="0.45">
      <c r="D14" s="7"/>
      <c r="E14" s="8"/>
      <c r="F14" s="9"/>
    </row>
    <row r="15" spans="1:6" x14ac:dyDescent="0.45">
      <c r="C15" s="20"/>
    </row>
  </sheetData>
  <mergeCells count="6">
    <mergeCell ref="B3:D4"/>
    <mergeCell ref="A7:C7"/>
    <mergeCell ref="D7:F7"/>
    <mergeCell ref="A9:B9"/>
    <mergeCell ref="A13:B13"/>
    <mergeCell ref="D13:E13"/>
  </mergeCells>
  <pageMargins left="0.7" right="0.7" top="0.75" bottom="0.75" header="0.3" footer="0.3"/>
  <pageSetup paperSize="9" scale="8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19145-CF59-41B9-BEAC-529DD6B5578A}">
  <sheetPr>
    <pageSetUpPr fitToPage="1"/>
  </sheetPr>
  <dimension ref="A2:F15"/>
  <sheetViews>
    <sheetView workbookViewId="0">
      <selection activeCell="B19" sqref="B19"/>
    </sheetView>
  </sheetViews>
  <sheetFormatPr baseColWidth="10" defaultRowHeight="14.25" x14ac:dyDescent="0.45"/>
  <cols>
    <col min="1" max="1" width="22" customWidth="1"/>
    <col min="2" max="2" width="20.3984375" customWidth="1"/>
    <col min="3" max="3" width="31.86328125" customWidth="1"/>
    <col min="4" max="4" width="38.3984375" customWidth="1"/>
    <col min="5" max="5" width="19.86328125" customWidth="1"/>
    <col min="6" max="6" width="15.3984375" customWidth="1"/>
  </cols>
  <sheetData>
    <row r="2" spans="1:6" ht="14.65" thickBot="1" x14ac:dyDescent="0.5"/>
    <row r="3" spans="1:6" x14ac:dyDescent="0.45">
      <c r="B3" s="45" t="s">
        <v>31</v>
      </c>
      <c r="C3" s="46"/>
      <c r="D3" s="47"/>
    </row>
    <row r="4" spans="1:6" ht="39" customHeight="1" thickBot="1" x14ac:dyDescent="0.5">
      <c r="B4" s="48"/>
      <c r="C4" s="49"/>
      <c r="D4" s="50"/>
    </row>
    <row r="6" spans="1:6" ht="21" x14ac:dyDescent="0.65">
      <c r="A6" s="10"/>
      <c r="B6" s="11"/>
      <c r="C6" s="12"/>
      <c r="D6" s="13"/>
      <c r="E6" s="14"/>
      <c r="F6" s="10"/>
    </row>
    <row r="7" spans="1:6" ht="15.75" x14ac:dyDescent="0.5">
      <c r="A7" s="36" t="s">
        <v>6</v>
      </c>
      <c r="B7" s="37"/>
      <c r="C7" s="38"/>
      <c r="D7" s="39" t="s">
        <v>5</v>
      </c>
      <c r="E7" s="39"/>
      <c r="F7" s="39"/>
    </row>
    <row r="8" spans="1:6" x14ac:dyDescent="0.45">
      <c r="A8" s="1"/>
      <c r="B8" s="2"/>
      <c r="C8" s="3"/>
      <c r="D8" s="16" t="s">
        <v>8</v>
      </c>
      <c r="E8" s="16"/>
      <c r="F8" s="17"/>
    </row>
    <row r="9" spans="1:6" x14ac:dyDescent="0.45">
      <c r="A9" s="1" t="s">
        <v>1</v>
      </c>
      <c r="B9" s="2"/>
      <c r="C9" s="15">
        <v>94886.27</v>
      </c>
      <c r="D9" s="1" t="s">
        <v>7</v>
      </c>
      <c r="E9" s="16"/>
      <c r="F9" s="18">
        <v>99999.9</v>
      </c>
    </row>
    <row r="10" spans="1:6" x14ac:dyDescent="0.45">
      <c r="A10" s="1" t="s">
        <v>3</v>
      </c>
      <c r="B10" s="2"/>
      <c r="C10" s="15">
        <v>1204381.32</v>
      </c>
      <c r="D10" s="1" t="s">
        <v>9</v>
      </c>
      <c r="E10" s="16"/>
      <c r="F10" s="18">
        <v>373944</v>
      </c>
    </row>
    <row r="11" spans="1:6" x14ac:dyDescent="0.45">
      <c r="A11" s="1" t="s">
        <v>16</v>
      </c>
      <c r="B11" s="2"/>
      <c r="C11" s="15">
        <v>34892.18</v>
      </c>
      <c r="D11" s="1" t="s">
        <v>2</v>
      </c>
      <c r="E11" s="16"/>
      <c r="F11" s="18">
        <f>C14*16.404/100</f>
        <v>218855.56867079998</v>
      </c>
    </row>
    <row r="12" spans="1:6" x14ac:dyDescent="0.45">
      <c r="A12" s="1"/>
      <c r="B12" s="5"/>
      <c r="C12" s="4"/>
      <c r="D12" s="1" t="s">
        <v>0</v>
      </c>
      <c r="E12" s="16"/>
      <c r="F12" s="18">
        <f>C14-F9-F10-F11</f>
        <v>641360.30132920016</v>
      </c>
    </row>
    <row r="13" spans="1:6" x14ac:dyDescent="0.45">
      <c r="A13" s="1"/>
      <c r="B13" s="5"/>
      <c r="C13" s="4"/>
      <c r="D13" s="16"/>
      <c r="E13" s="16"/>
      <c r="F13" s="18"/>
    </row>
    <row r="14" spans="1:6" ht="15.75" x14ac:dyDescent="0.5">
      <c r="A14" s="42" t="s">
        <v>18</v>
      </c>
      <c r="B14" s="42"/>
      <c r="C14" s="19">
        <f>SUM(C9:C13)</f>
        <v>1334159.77</v>
      </c>
      <c r="D14" s="43" t="s">
        <v>4</v>
      </c>
      <c r="E14" s="44"/>
      <c r="F14" s="19">
        <f>SUM(F8:F13)</f>
        <v>1334159.77</v>
      </c>
    </row>
    <row r="15" spans="1:6" x14ac:dyDescent="0.45">
      <c r="D15" s="7"/>
      <c r="E15" s="8"/>
      <c r="F15" s="9"/>
    </row>
  </sheetData>
  <mergeCells count="5">
    <mergeCell ref="B3:D4"/>
    <mergeCell ref="A7:C7"/>
    <mergeCell ref="D7:F7"/>
    <mergeCell ref="A14:B14"/>
    <mergeCell ref="D14:E14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20</vt:i4>
      </vt:variant>
    </vt:vector>
  </HeadingPairs>
  <TitlesOfParts>
    <vt:vector size="20" baseType="lpstr">
      <vt:lpstr>BOURDIEU DE FERRON</vt:lpstr>
      <vt:lpstr>CRECHE VIGEAN 2021</vt:lpstr>
      <vt:lpstr>TERRAIN SYNTHETIQUE</vt:lpstr>
      <vt:lpstr>VEGETALISATION CIMETIERE</vt:lpstr>
      <vt:lpstr>PARCELLES CARES</vt:lpstr>
      <vt:lpstr>CENTRE LOISIRS PINSAN</vt:lpstr>
      <vt:lpstr>CRECHE FORET</vt:lpstr>
      <vt:lpstr>PLANTATIONS ARBRES 2022</vt:lpstr>
      <vt:lpstr>RESEAU DE CHALEUR</vt:lpstr>
      <vt:lpstr>CITY STADE</vt:lpstr>
      <vt:lpstr>PLANTATIONS ARBRES 2023</vt:lpstr>
      <vt:lpstr>STADE RUGBY</vt:lpstr>
      <vt:lpstr>CLOTURES CRECHES</vt:lpstr>
      <vt:lpstr>CRECHE VIGEAN 2024</vt:lpstr>
      <vt:lpstr>JARDINS FAMILIAUX</vt:lpstr>
      <vt:lpstr>CONCESSIONS</vt:lpstr>
      <vt:lpstr>SPORT DE SABLE</vt:lpstr>
      <vt:lpstr>MAISON DES GENERATIONS</vt:lpstr>
      <vt:lpstr>CRECHE FAMILIALE</vt:lpstr>
      <vt:lpstr>CRECHE MIGRON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Laurent GARROS</dc:creator>
  <cp:lastModifiedBy>Sharone BRAMY</cp:lastModifiedBy>
  <cp:lastPrinted>2021-11-30T11:21:07Z</cp:lastPrinted>
  <dcterms:created xsi:type="dcterms:W3CDTF">2021-11-02T09:00:09Z</dcterms:created>
  <dcterms:modified xsi:type="dcterms:W3CDTF">2026-03-30T09:32:11Z</dcterms:modified>
</cp:coreProperties>
</file>